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0" windowWidth="22260" windowHeight="12645"/>
  </bookViews>
  <sheets>
    <sheet name="柜子" sheetId="2" r:id="rId1"/>
    <sheet name="Sheet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8" i="2" l="1"/>
  <c r="O18" i="2" l="1"/>
  <c r="T13" i="2"/>
  <c r="Q18" i="2" l="1"/>
  <c r="T14" i="2" l="1"/>
  <c r="D5" i="2" l="1"/>
  <c r="E7" i="2" l="1"/>
  <c r="D4" i="2"/>
  <c r="D2" i="2"/>
  <c r="D6" i="2" l="1"/>
  <c r="F5" i="2"/>
  <c r="F4" i="2"/>
  <c r="D3" i="2"/>
  <c r="F3" i="2" s="1"/>
  <c r="D7" i="2" l="1"/>
  <c r="F6" i="2"/>
  <c r="F2" i="2" l="1"/>
  <c r="F7" i="2" s="1"/>
</calcChain>
</file>

<file path=xl/sharedStrings.xml><?xml version="1.0" encoding="utf-8"?>
<sst xmlns="http://schemas.openxmlformats.org/spreadsheetml/2006/main" count="120" uniqueCount="99">
  <si>
    <t>客厅阳台</t>
    <phoneticPr fontId="1" type="noConversion"/>
  </si>
  <si>
    <t>吊顶</t>
    <phoneticPr fontId="1" type="noConversion"/>
  </si>
  <si>
    <t>墙面</t>
    <phoneticPr fontId="1" type="noConversion"/>
  </si>
  <si>
    <t>乳胶漆</t>
    <phoneticPr fontId="1" type="noConversion"/>
  </si>
  <si>
    <t>拆推拉门包门头</t>
    <phoneticPr fontId="1" type="noConversion"/>
  </si>
  <si>
    <t>窗沿反边</t>
    <phoneticPr fontId="1" type="noConversion"/>
  </si>
  <si>
    <t>石材</t>
    <phoneticPr fontId="1" type="noConversion"/>
  </si>
  <si>
    <t>此处填平即可</t>
    <phoneticPr fontId="1" type="noConversion"/>
  </si>
  <si>
    <t>阳台封窗靠外</t>
    <phoneticPr fontId="1" type="noConversion"/>
  </si>
  <si>
    <t>窗帘</t>
    <phoneticPr fontId="1" type="noConversion"/>
  </si>
  <si>
    <t>厨房</t>
    <phoneticPr fontId="1" type="noConversion"/>
  </si>
  <si>
    <t>拆掉门和窗户</t>
    <phoneticPr fontId="1" type="noConversion"/>
  </si>
  <si>
    <t>砸掉窗户下面的墙</t>
    <phoneticPr fontId="1" type="noConversion"/>
  </si>
  <si>
    <t>台面向窗户方向延伸，留60cm过道</t>
    <phoneticPr fontId="1" type="noConversion"/>
  </si>
  <si>
    <t>拓宽的台面下面放洗碗机</t>
    <phoneticPr fontId="1" type="noConversion"/>
  </si>
  <si>
    <t>生活阳台左边放柜子</t>
    <phoneticPr fontId="1" type="noConversion"/>
  </si>
  <si>
    <t>生活阳台左边墙一个插座，右边墙三个插座（洗衣机烘干机洗碗机）</t>
    <phoneticPr fontId="1" type="noConversion"/>
  </si>
  <si>
    <t>生活阳台吊顶、墙面地面铺砖（跟厨房一样）</t>
    <phoneticPr fontId="1" type="noConversion"/>
  </si>
  <si>
    <t>重新弄防水</t>
    <phoneticPr fontId="1" type="noConversion"/>
  </si>
  <si>
    <t>重新弄防水</t>
    <phoneticPr fontId="1" type="noConversion"/>
  </si>
  <si>
    <t>阳台左边、中间、右边各预留一个插座</t>
    <phoneticPr fontId="1" type="noConversion"/>
  </si>
  <si>
    <t>保留电动窗帘轨道，在阳台放纱在电动轨道放窗帘</t>
    <phoneticPr fontId="1" type="noConversion"/>
  </si>
  <si>
    <t>阳台地砖跟客厅一致</t>
    <phoneticPr fontId="1" type="noConversion"/>
  </si>
  <si>
    <t>石膏板、隐形衣架（衣架位置在靠书桌那边，衣架预留电线）</t>
    <phoneticPr fontId="1" type="noConversion"/>
  </si>
  <si>
    <t>全屋美缝</t>
    <phoneticPr fontId="1" type="noConversion"/>
  </si>
  <si>
    <t>单价</t>
    <phoneticPr fontId="1" type="noConversion"/>
  </si>
  <si>
    <t>面积</t>
    <phoneticPr fontId="1" type="noConversion"/>
  </si>
  <si>
    <t>总价</t>
    <phoneticPr fontId="1" type="noConversion"/>
  </si>
  <si>
    <t>合计</t>
    <phoneticPr fontId="1" type="noConversion"/>
  </si>
  <si>
    <t>卧室</t>
    <phoneticPr fontId="1" type="noConversion"/>
  </si>
  <si>
    <t>位置</t>
    <phoneticPr fontId="1" type="noConversion"/>
  </si>
  <si>
    <t>餐边柜</t>
    <phoneticPr fontId="1" type="noConversion"/>
  </si>
  <si>
    <t>生活阳台右侧放洗衣机留下水口，直接引至原水槽下的下水口</t>
    <phoneticPr fontId="1" type="noConversion"/>
  </si>
  <si>
    <t>A柜子</t>
    <phoneticPr fontId="1" type="noConversion"/>
  </si>
  <si>
    <t>B柜子</t>
    <phoneticPr fontId="1" type="noConversion"/>
  </si>
  <si>
    <t>C柜子</t>
    <phoneticPr fontId="1" type="noConversion"/>
  </si>
  <si>
    <t>C背板</t>
    <phoneticPr fontId="1" type="noConversion"/>
  </si>
  <si>
    <t>位置</t>
    <phoneticPr fontId="1" type="noConversion"/>
  </si>
  <si>
    <t>品牌</t>
    <phoneticPr fontId="1" type="noConversion"/>
  </si>
  <si>
    <t>尺寸</t>
    <phoneticPr fontId="1" type="noConversion"/>
  </si>
  <si>
    <t>价格</t>
    <phoneticPr fontId="1" type="noConversion"/>
  </si>
  <si>
    <t>沙发</t>
    <phoneticPr fontId="1" type="noConversion"/>
  </si>
  <si>
    <t>顾家</t>
    <phoneticPr fontId="1" type="noConversion"/>
  </si>
  <si>
    <t>单人位</t>
    <phoneticPr fontId="1" type="noConversion"/>
  </si>
  <si>
    <t>芝华仕</t>
    <phoneticPr fontId="1" type="noConversion"/>
  </si>
  <si>
    <t>电视柜</t>
    <phoneticPr fontId="1" type="noConversion"/>
  </si>
  <si>
    <t>胜林</t>
    <phoneticPr fontId="1" type="noConversion"/>
  </si>
  <si>
    <t>餐桌</t>
    <phoneticPr fontId="1" type="noConversion"/>
  </si>
  <si>
    <t>全友</t>
    <phoneticPr fontId="1" type="noConversion"/>
  </si>
  <si>
    <t>主卧床</t>
    <phoneticPr fontId="1" type="noConversion"/>
  </si>
  <si>
    <t>主卧2柜</t>
    <phoneticPr fontId="1" type="noConversion"/>
  </si>
  <si>
    <t>主卧床垫</t>
    <phoneticPr fontId="1" type="noConversion"/>
  </si>
  <si>
    <t>d060</t>
    <phoneticPr fontId="1" type="noConversion"/>
  </si>
  <si>
    <t>次卧床</t>
    <phoneticPr fontId="1" type="noConversion"/>
  </si>
  <si>
    <t>次卧床垫</t>
    <phoneticPr fontId="1" type="noConversion"/>
  </si>
  <si>
    <t>105171l</t>
    <phoneticPr fontId="1" type="noConversion"/>
  </si>
  <si>
    <t>上下床</t>
    <phoneticPr fontId="1" type="noConversion"/>
  </si>
  <si>
    <t>柜子</t>
    <phoneticPr fontId="1" type="noConversion"/>
  </si>
  <si>
    <t>窗帘</t>
    <phoneticPr fontId="1" type="noConversion"/>
  </si>
  <si>
    <t>志达</t>
    <phoneticPr fontId="1" type="noConversion"/>
  </si>
  <si>
    <t>新悦</t>
    <phoneticPr fontId="1" type="noConversion"/>
  </si>
  <si>
    <t>美缝</t>
    <phoneticPr fontId="1" type="noConversion"/>
  </si>
  <si>
    <t>海米熊</t>
    <phoneticPr fontId="1" type="noConversion"/>
  </si>
  <si>
    <t>抽屉</t>
    <phoneticPr fontId="1" type="noConversion"/>
  </si>
  <si>
    <t>提前联系</t>
    <phoneticPr fontId="1" type="noConversion"/>
  </si>
  <si>
    <t>平台</t>
    <phoneticPr fontId="1" type="noConversion"/>
  </si>
  <si>
    <t>账号</t>
    <phoneticPr fontId="1" type="noConversion"/>
  </si>
  <si>
    <t>tb</t>
    <phoneticPr fontId="1" type="noConversion"/>
  </si>
  <si>
    <t>餐椅</t>
    <phoneticPr fontId="1" type="noConversion"/>
  </si>
  <si>
    <t>Romo</t>
    <phoneticPr fontId="1" type="noConversion"/>
  </si>
  <si>
    <t>4个</t>
    <phoneticPr fontId="1" type="noConversion"/>
  </si>
  <si>
    <t>小雪生666</t>
    <phoneticPr fontId="1" type="noConversion"/>
  </si>
  <si>
    <t>林氏木业</t>
    <phoneticPr fontId="1" type="noConversion"/>
  </si>
  <si>
    <t>京东</t>
    <phoneticPr fontId="1" type="noConversion"/>
  </si>
  <si>
    <t>全友</t>
    <phoneticPr fontId="1" type="noConversion"/>
  </si>
  <si>
    <t>全友</t>
    <phoneticPr fontId="1" type="noConversion"/>
  </si>
  <si>
    <t>pdd</t>
    <phoneticPr fontId="1" type="noConversion"/>
  </si>
  <si>
    <t>lxy</t>
    <phoneticPr fontId="1" type="noConversion"/>
  </si>
  <si>
    <t>pdd</t>
    <phoneticPr fontId="1" type="noConversion"/>
  </si>
  <si>
    <t>付款方</t>
    <phoneticPr fontId="1" type="noConversion"/>
  </si>
  <si>
    <t>mjy</t>
    <phoneticPr fontId="1" type="noConversion"/>
  </si>
  <si>
    <t>mjy</t>
    <phoneticPr fontId="1" type="noConversion"/>
  </si>
  <si>
    <t>lxy</t>
    <phoneticPr fontId="1" type="noConversion"/>
  </si>
  <si>
    <t>mom</t>
    <phoneticPr fontId="1" type="noConversion"/>
  </si>
  <si>
    <t>mjyhhh</t>
    <phoneticPr fontId="1" type="noConversion"/>
  </si>
  <si>
    <t>转账</t>
    <phoneticPr fontId="1" type="noConversion"/>
  </si>
  <si>
    <t>日期</t>
    <phoneticPr fontId="1" type="noConversion"/>
  </si>
  <si>
    <t>总计</t>
    <phoneticPr fontId="1" type="noConversion"/>
  </si>
  <si>
    <t>差额</t>
    <phoneticPr fontId="1" type="noConversion"/>
  </si>
  <si>
    <t>验房</t>
    <phoneticPr fontId="1" type="noConversion"/>
  </si>
  <si>
    <t>北富森</t>
    <phoneticPr fontId="1" type="noConversion"/>
  </si>
  <si>
    <t>北富森</t>
    <phoneticPr fontId="1" type="noConversion"/>
  </si>
  <si>
    <t>安家</t>
    <phoneticPr fontId="1" type="noConversion"/>
  </si>
  <si>
    <t>pdd</t>
    <phoneticPr fontId="1" type="noConversion"/>
  </si>
  <si>
    <t>lxy</t>
    <phoneticPr fontId="1" type="noConversion"/>
  </si>
  <si>
    <t>mjy</t>
    <phoneticPr fontId="1" type="noConversion"/>
  </si>
  <si>
    <t>lxy</t>
    <phoneticPr fontId="1" type="noConversion"/>
  </si>
  <si>
    <t>lxy微信</t>
    <phoneticPr fontId="1" type="noConversion"/>
  </si>
  <si>
    <t>wx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</si>
</sst>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.00_);[Red]\(0.00\)"/>
    <numFmt numFmtId="177" formatCode="0_);[Red]\(0\)"/>
  </numFmts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name val="等线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0" xfId="0" applyAlignment="1"/>
    <xf numFmtId="0" fontId="0" fillId="0" borderId="0" xfId="0" applyAlignment="1">
      <alignment wrapText="1"/>
    </xf>
    <xf numFmtId="0" fontId="0" fillId="0" borderId="0" xfId="0" applyAlignment="1">
      <alignment horizontal="left" wrapText="1"/>
    </xf>
    <xf numFmtId="0" fontId="0" fillId="0" borderId="0" xfId="0" applyAlignment="1">
      <alignment horizontal="left"/>
    </xf>
    <xf numFmtId="176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0" fillId="0" borderId="1" xfId="0" applyBorder="1" applyAlignment="1">
      <alignment vertical="center"/>
    </xf>
    <xf numFmtId="176" fontId="0" fillId="0" borderId="1" xfId="0" applyNumberFormat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2" borderId="1" xfId="0" applyFill="1" applyBorder="1" applyAlignment="1">
      <alignment vertical="center"/>
    </xf>
    <xf numFmtId="177" fontId="0" fillId="2" borderId="1" xfId="0" applyNumberFormat="1" applyFill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2" borderId="0" xfId="0" applyFill="1" applyAlignment="1">
      <alignment horizontal="left"/>
    </xf>
    <xf numFmtId="0" fontId="0" fillId="0" borderId="0" xfId="0" applyFill="1" applyAlignment="1">
      <alignment horizontal="left"/>
    </xf>
    <xf numFmtId="177" fontId="0" fillId="0" borderId="0" xfId="0" applyNumberFormat="1" applyAlignment="1">
      <alignment horizontal="left"/>
    </xf>
    <xf numFmtId="0" fontId="2" fillId="0" borderId="0" xfId="0" applyFont="1" applyFill="1" applyAlignment="1">
      <alignment horizontal="left"/>
    </xf>
    <xf numFmtId="0" fontId="0" fillId="0" borderId="1" xfId="0" applyBorder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44450</xdr:colOff>
      <xdr:row>8</xdr:row>
      <xdr:rowOff>31751</xdr:rowOff>
    </xdr:from>
    <xdr:to>
      <xdr:col>6</xdr:col>
      <xdr:colOff>342450</xdr:colOff>
      <xdr:row>17</xdr:row>
      <xdr:rowOff>40574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4850" y="1454151"/>
          <a:ext cx="3600000" cy="16090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146069</xdr:colOff>
      <xdr:row>38</xdr:row>
      <xdr:rowOff>50799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2127269" cy="1828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14</xdr:col>
      <xdr:colOff>185613</xdr:colOff>
      <xdr:row>37</xdr:row>
      <xdr:rowOff>82550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0668000"/>
          <a:ext cx="2166813" cy="186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39</xdr:row>
      <xdr:rowOff>1</xdr:rowOff>
    </xdr:from>
    <xdr:to>
      <xdr:col>14</xdr:col>
      <xdr:colOff>215901</xdr:colOff>
      <xdr:row>44</xdr:row>
      <xdr:rowOff>121243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1" y="12801601"/>
          <a:ext cx="2197100" cy="10102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15</xdr:col>
      <xdr:colOff>285750</xdr:colOff>
      <xdr:row>57</xdr:row>
      <xdr:rowOff>23647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14046200"/>
          <a:ext cx="2927350" cy="1979446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40</xdr:row>
      <xdr:rowOff>1</xdr:rowOff>
    </xdr:from>
    <xdr:to>
      <xdr:col>3</xdr:col>
      <xdr:colOff>339328</xdr:colOff>
      <xdr:row>49</xdr:row>
      <xdr:rowOff>122831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6959204"/>
          <a:ext cx="1708547" cy="1730174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50</xdr:row>
      <xdr:rowOff>178593</xdr:rowOff>
    </xdr:from>
    <xdr:to>
      <xdr:col>3</xdr:col>
      <xdr:colOff>339328</xdr:colOff>
      <xdr:row>60</xdr:row>
      <xdr:rowOff>122830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8923734"/>
          <a:ext cx="1708547" cy="17301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27"/>
  <sheetViews>
    <sheetView tabSelected="1" workbookViewId="0">
      <selection activeCell="N22" sqref="N22"/>
    </sheetView>
  </sheetViews>
  <sheetFormatPr defaultRowHeight="14.25" x14ac:dyDescent="0.2"/>
  <cols>
    <col min="1" max="3" width="9" style="4"/>
    <col min="4" max="4" width="8.875" style="5" customWidth="1"/>
    <col min="5" max="5" width="8.875" style="15" customWidth="1"/>
    <col min="6" max="14" width="9" style="4"/>
    <col min="15" max="15" width="9" style="6"/>
    <col min="16" max="18" width="9" style="4"/>
    <col min="19" max="19" width="9" style="6"/>
    <col min="20" max="16384" width="9" style="4"/>
  </cols>
  <sheetData>
    <row r="1" spans="1:20" x14ac:dyDescent="0.2">
      <c r="A1" s="17" t="s">
        <v>30</v>
      </c>
      <c r="B1" s="17"/>
      <c r="C1" s="7" t="s">
        <v>25</v>
      </c>
      <c r="D1" s="8" t="s">
        <v>26</v>
      </c>
      <c r="E1" s="12" t="s">
        <v>63</v>
      </c>
      <c r="F1" s="9" t="s">
        <v>27</v>
      </c>
      <c r="I1" s="4" t="s">
        <v>37</v>
      </c>
      <c r="J1" s="4" t="s">
        <v>38</v>
      </c>
      <c r="K1" s="4" t="s">
        <v>39</v>
      </c>
      <c r="L1" s="4" t="s">
        <v>40</v>
      </c>
      <c r="M1" s="4" t="s">
        <v>64</v>
      </c>
      <c r="N1" s="4" t="s">
        <v>65</v>
      </c>
      <c r="O1" s="6" t="s">
        <v>79</v>
      </c>
      <c r="P1" s="4" t="s">
        <v>66</v>
      </c>
      <c r="Q1" s="4" t="s">
        <v>83</v>
      </c>
      <c r="S1" s="6" t="s">
        <v>86</v>
      </c>
      <c r="T1" s="4" t="s">
        <v>85</v>
      </c>
    </row>
    <row r="2" spans="1:20" x14ac:dyDescent="0.2">
      <c r="A2" s="7" t="s">
        <v>31</v>
      </c>
      <c r="B2" s="7" t="s">
        <v>33</v>
      </c>
      <c r="C2" s="7">
        <v>699</v>
      </c>
      <c r="D2" s="8">
        <f>1.67*2.37</f>
        <v>3.9579</v>
      </c>
      <c r="E2" s="12">
        <v>3</v>
      </c>
      <c r="F2" s="9">
        <f>C2*D2</f>
        <v>2766.5720999999999</v>
      </c>
      <c r="I2" s="6" t="s">
        <v>89</v>
      </c>
      <c r="J2" s="6"/>
      <c r="K2" s="6"/>
      <c r="L2" s="14">
        <v>360</v>
      </c>
      <c r="M2" s="6"/>
      <c r="N2" s="6" t="s">
        <v>92</v>
      </c>
      <c r="O2" s="6" t="s">
        <v>96</v>
      </c>
      <c r="P2" s="6" t="s">
        <v>98</v>
      </c>
      <c r="Q2" s="6">
        <v>360</v>
      </c>
      <c r="S2" s="6">
        <v>3.2</v>
      </c>
      <c r="T2" s="4">
        <v>1250</v>
      </c>
    </row>
    <row r="3" spans="1:20" x14ac:dyDescent="0.2">
      <c r="A3" s="7"/>
      <c r="B3" s="7" t="s">
        <v>34</v>
      </c>
      <c r="C3" s="7">
        <v>699</v>
      </c>
      <c r="D3" s="8">
        <f>2.37*1</f>
        <v>2.37</v>
      </c>
      <c r="E3" s="12"/>
      <c r="F3" s="9">
        <f>C3*D3</f>
        <v>1656.63</v>
      </c>
      <c r="I3" s="6" t="s">
        <v>57</v>
      </c>
      <c r="J3" s="6" t="s">
        <v>60</v>
      </c>
      <c r="K3" s="6"/>
      <c r="L3" s="16">
        <v>14691</v>
      </c>
      <c r="M3" s="6"/>
      <c r="N3" s="6" t="s">
        <v>90</v>
      </c>
      <c r="O3" s="6" t="s">
        <v>82</v>
      </c>
      <c r="P3" s="6" t="s">
        <v>98</v>
      </c>
      <c r="Q3" s="6">
        <v>15000</v>
      </c>
      <c r="S3" s="6">
        <v>3.4</v>
      </c>
      <c r="T3" s="4">
        <v>1262</v>
      </c>
    </row>
    <row r="4" spans="1:20" s="6" customFormat="1" x14ac:dyDescent="0.2">
      <c r="A4" s="7"/>
      <c r="B4" s="7" t="s">
        <v>35</v>
      </c>
      <c r="C4" s="7">
        <v>699</v>
      </c>
      <c r="D4" s="8">
        <f>0.51*2.37</f>
        <v>1.2087000000000001</v>
      </c>
      <c r="E4" s="12">
        <v>1</v>
      </c>
      <c r="F4" s="9">
        <f>C4*D4</f>
        <v>844.88130000000012</v>
      </c>
      <c r="I4" s="6" t="s">
        <v>58</v>
      </c>
      <c r="J4" s="6" t="s">
        <v>59</v>
      </c>
      <c r="L4" s="14">
        <v>3000</v>
      </c>
      <c r="N4" s="6" t="s">
        <v>91</v>
      </c>
      <c r="O4" s="6" t="s">
        <v>82</v>
      </c>
      <c r="P4" s="6" t="s">
        <v>98</v>
      </c>
      <c r="S4" s="6">
        <v>3.7</v>
      </c>
      <c r="T4" s="6">
        <v>2779</v>
      </c>
    </row>
    <row r="5" spans="1:20" s="6" customFormat="1" x14ac:dyDescent="0.2">
      <c r="A5" s="7"/>
      <c r="B5" s="10" t="s">
        <v>36</v>
      </c>
      <c r="C5" s="7">
        <v>240</v>
      </c>
      <c r="D5" s="8">
        <f>0.964*0.51</f>
        <v>0.49163999999999997</v>
      </c>
      <c r="E5" s="12"/>
      <c r="F5" s="11">
        <f>C5*D5</f>
        <v>117.99359999999999</v>
      </c>
      <c r="I5" s="6" t="s">
        <v>49</v>
      </c>
      <c r="J5" s="6" t="s">
        <v>74</v>
      </c>
      <c r="K5" s="6">
        <v>1.8</v>
      </c>
      <c r="L5" s="6">
        <v>1005</v>
      </c>
      <c r="M5" s="4">
        <v>30</v>
      </c>
      <c r="N5" s="4" t="s">
        <v>67</v>
      </c>
      <c r="O5" s="6" t="s">
        <v>81</v>
      </c>
      <c r="P5" s="6" t="s">
        <v>71</v>
      </c>
      <c r="Q5" s="4">
        <v>1700</v>
      </c>
      <c r="S5" s="6">
        <v>3.8</v>
      </c>
      <c r="T5" s="6">
        <v>3000</v>
      </c>
    </row>
    <row r="6" spans="1:20" s="6" customFormat="1" x14ac:dyDescent="0.2">
      <c r="A6" s="7" t="s">
        <v>29</v>
      </c>
      <c r="B6" s="7"/>
      <c r="C6" s="7">
        <v>699</v>
      </c>
      <c r="D6" s="8">
        <f>1.465*2.37+1.48*2.37+1.473*2.37*2</f>
        <v>13.961670000000002</v>
      </c>
      <c r="E6" s="12">
        <v>6</v>
      </c>
      <c r="F6" s="9">
        <f>C6*D6</f>
        <v>9759.2073300000011</v>
      </c>
      <c r="I6" s="4" t="s">
        <v>50</v>
      </c>
      <c r="J6" s="4" t="s">
        <v>48</v>
      </c>
      <c r="K6" s="4"/>
      <c r="L6" s="4">
        <v>150</v>
      </c>
      <c r="M6" s="6">
        <v>0</v>
      </c>
      <c r="N6" s="6" t="s">
        <v>67</v>
      </c>
      <c r="O6" s="6" t="s">
        <v>80</v>
      </c>
      <c r="P6" s="6" t="s">
        <v>71</v>
      </c>
      <c r="Q6" s="6">
        <v>150</v>
      </c>
      <c r="S6" s="6">
        <v>3.9</v>
      </c>
      <c r="T6" s="6">
        <v>3327.78</v>
      </c>
    </row>
    <row r="7" spans="1:20" x14ac:dyDescent="0.2">
      <c r="A7" s="7" t="s">
        <v>28</v>
      </c>
      <c r="B7" s="7"/>
      <c r="C7" s="7"/>
      <c r="D7" s="8">
        <f>SUM(D2:D6)-D5</f>
        <v>21.498270000000002</v>
      </c>
      <c r="E7" s="12">
        <f>SUM(E2:E6)-E5</f>
        <v>10</v>
      </c>
      <c r="F7" s="9">
        <f>SUM(F2:F6)</f>
        <v>15145.284330000002</v>
      </c>
      <c r="I7" s="6" t="s">
        <v>51</v>
      </c>
      <c r="J7" s="6" t="s">
        <v>44</v>
      </c>
      <c r="K7" s="6" t="s">
        <v>52</v>
      </c>
      <c r="L7" s="6">
        <v>1449</v>
      </c>
      <c r="M7" s="4">
        <v>15</v>
      </c>
      <c r="N7" s="4" t="s">
        <v>76</v>
      </c>
      <c r="O7" s="6" t="s">
        <v>80</v>
      </c>
      <c r="P7" s="4" t="s">
        <v>84</v>
      </c>
      <c r="Q7" s="4">
        <v>2200</v>
      </c>
      <c r="S7" s="6">
        <v>3.9</v>
      </c>
      <c r="T7" s="4">
        <v>-3400</v>
      </c>
    </row>
    <row r="8" spans="1:20" s="6" customFormat="1" x14ac:dyDescent="0.2">
      <c r="A8" s="4"/>
      <c r="B8" s="4"/>
      <c r="C8" s="4"/>
      <c r="D8" s="5"/>
      <c r="E8" s="15"/>
      <c r="F8" s="4"/>
      <c r="I8" s="4" t="s">
        <v>53</v>
      </c>
      <c r="J8" s="4" t="s">
        <v>75</v>
      </c>
      <c r="K8" s="4">
        <v>1.5</v>
      </c>
      <c r="L8" s="4">
        <v>885</v>
      </c>
      <c r="M8" s="6">
        <v>30</v>
      </c>
      <c r="N8" s="6" t="s">
        <v>67</v>
      </c>
      <c r="O8" s="6" t="s">
        <v>80</v>
      </c>
      <c r="P8" s="6" t="s">
        <v>71</v>
      </c>
      <c r="Q8" s="6">
        <v>1500</v>
      </c>
    </row>
    <row r="9" spans="1:20" x14ac:dyDescent="0.2">
      <c r="I9" s="6" t="s">
        <v>54</v>
      </c>
      <c r="J9" s="6" t="s">
        <v>48</v>
      </c>
      <c r="K9" s="6" t="s">
        <v>55</v>
      </c>
      <c r="L9" s="6">
        <v>770</v>
      </c>
      <c r="M9" s="6">
        <v>3</v>
      </c>
      <c r="N9" s="6" t="s">
        <v>78</v>
      </c>
      <c r="O9" s="6" t="s">
        <v>80</v>
      </c>
      <c r="P9" s="6">
        <v>157</v>
      </c>
      <c r="Q9" s="6">
        <v>2000</v>
      </c>
    </row>
    <row r="10" spans="1:20" s="6" customFormat="1" x14ac:dyDescent="0.2">
      <c r="A10" s="4"/>
      <c r="B10" s="4"/>
      <c r="C10" s="4"/>
      <c r="D10" s="5"/>
      <c r="E10" s="15"/>
      <c r="F10" s="4"/>
      <c r="I10" s="6" t="s">
        <v>45</v>
      </c>
      <c r="J10" s="6" t="s">
        <v>46</v>
      </c>
      <c r="K10" s="6">
        <v>2.4</v>
      </c>
      <c r="L10" s="6">
        <v>1600</v>
      </c>
      <c r="M10" s="6">
        <v>2</v>
      </c>
      <c r="N10" s="6" t="s">
        <v>67</v>
      </c>
      <c r="O10" s="6" t="s">
        <v>80</v>
      </c>
      <c r="P10" s="6" t="s">
        <v>71</v>
      </c>
      <c r="Q10" s="6">
        <v>1600</v>
      </c>
    </row>
    <row r="11" spans="1:20" s="6" customFormat="1" x14ac:dyDescent="0.2">
      <c r="A11" s="4"/>
      <c r="B11" s="4"/>
      <c r="C11" s="4"/>
      <c r="D11" s="5"/>
      <c r="E11" s="15"/>
      <c r="F11" s="4"/>
      <c r="I11" s="6" t="s">
        <v>68</v>
      </c>
      <c r="J11" s="6" t="s">
        <v>69</v>
      </c>
      <c r="K11" s="6" t="s">
        <v>70</v>
      </c>
      <c r="L11" s="6">
        <v>1000</v>
      </c>
      <c r="M11" s="6">
        <v>3</v>
      </c>
      <c r="N11" s="6" t="s">
        <v>67</v>
      </c>
      <c r="O11" s="6" t="s">
        <v>80</v>
      </c>
      <c r="P11" s="6" t="s">
        <v>71</v>
      </c>
      <c r="Q11" s="6">
        <v>1800</v>
      </c>
    </row>
    <row r="12" spans="1:20" s="6" customFormat="1" x14ac:dyDescent="0.2">
      <c r="A12" s="4"/>
      <c r="B12" s="4"/>
      <c r="C12" s="4"/>
      <c r="D12" s="5"/>
      <c r="E12" s="15"/>
      <c r="F12" s="4"/>
      <c r="I12" s="14" t="s">
        <v>47</v>
      </c>
      <c r="J12" s="14" t="s">
        <v>72</v>
      </c>
      <c r="K12" s="14">
        <v>1.4</v>
      </c>
      <c r="L12" s="14">
        <v>1029</v>
      </c>
      <c r="M12" s="6">
        <v>20</v>
      </c>
      <c r="N12" s="6" t="s">
        <v>73</v>
      </c>
      <c r="O12" s="6" t="s">
        <v>82</v>
      </c>
      <c r="P12" s="6" t="s">
        <v>77</v>
      </c>
      <c r="Q12" s="6">
        <v>1800</v>
      </c>
    </row>
    <row r="13" spans="1:20" s="6" customFormat="1" x14ac:dyDescent="0.2">
      <c r="A13" s="4"/>
      <c r="B13" s="4"/>
      <c r="C13" s="4"/>
      <c r="D13" s="5"/>
      <c r="E13" s="15"/>
      <c r="F13" s="4"/>
      <c r="I13" s="14" t="s">
        <v>41</v>
      </c>
      <c r="J13" s="14" t="s">
        <v>42</v>
      </c>
      <c r="K13" s="14">
        <v>2.7</v>
      </c>
      <c r="L13" s="14">
        <v>2943</v>
      </c>
      <c r="M13" s="14">
        <v>20</v>
      </c>
      <c r="N13" s="14" t="s">
        <v>76</v>
      </c>
      <c r="O13" s="14" t="s">
        <v>94</v>
      </c>
      <c r="P13" s="14" t="s">
        <v>97</v>
      </c>
      <c r="Q13" s="14">
        <v>6000</v>
      </c>
      <c r="S13" s="6" t="s">
        <v>87</v>
      </c>
      <c r="T13" s="6">
        <f>SUM(T2:T12)</f>
        <v>8218.7800000000007</v>
      </c>
    </row>
    <row r="14" spans="1:20" s="6" customFormat="1" x14ac:dyDescent="0.2">
      <c r="A14" s="4"/>
      <c r="B14" s="4"/>
      <c r="C14" s="4"/>
      <c r="D14" s="5"/>
      <c r="E14" s="15"/>
      <c r="F14" s="4"/>
      <c r="I14" s="14" t="s">
        <v>43</v>
      </c>
      <c r="J14" s="14" t="s">
        <v>42</v>
      </c>
      <c r="K14" s="14"/>
      <c r="L14" s="14">
        <v>882</v>
      </c>
      <c r="M14" s="14">
        <v>20</v>
      </c>
      <c r="N14" s="14" t="s">
        <v>93</v>
      </c>
      <c r="O14" s="14" t="s">
        <v>95</v>
      </c>
      <c r="P14" s="14">
        <v>157</v>
      </c>
      <c r="Q14" s="14">
        <v>1000</v>
      </c>
      <c r="S14" s="6" t="s">
        <v>88</v>
      </c>
      <c r="T14" s="6">
        <f>T13-O18</f>
        <v>477.78000000000065</v>
      </c>
    </row>
    <row r="15" spans="1:20" s="6" customFormat="1" x14ac:dyDescent="0.2">
      <c r="A15" s="4"/>
      <c r="B15" s="4"/>
      <c r="C15" s="4"/>
      <c r="D15" s="5"/>
      <c r="E15" s="15"/>
      <c r="F15" s="4"/>
      <c r="I15" s="13" t="s">
        <v>56</v>
      </c>
      <c r="J15" s="13" t="s">
        <v>62</v>
      </c>
      <c r="K15" s="13">
        <v>1.35</v>
      </c>
      <c r="L15" s="13">
        <v>2600</v>
      </c>
      <c r="M15" s="13"/>
      <c r="N15" s="13" t="s">
        <v>76</v>
      </c>
      <c r="O15" s="13"/>
      <c r="P15" s="13"/>
      <c r="Q15" s="13">
        <v>2600</v>
      </c>
    </row>
    <row r="16" spans="1:20" s="6" customFormat="1" x14ac:dyDescent="0.2">
      <c r="A16" s="4"/>
      <c r="B16" s="4"/>
      <c r="C16" s="4"/>
      <c r="D16" s="5"/>
      <c r="E16" s="15"/>
      <c r="F16" s="4"/>
      <c r="I16" s="6" t="s">
        <v>61</v>
      </c>
      <c r="L16" s="14"/>
    </row>
    <row r="17" spans="1:17" s="6" customFormat="1" x14ac:dyDescent="0.2">
      <c r="A17" s="4"/>
      <c r="B17" s="4"/>
      <c r="C17" s="4"/>
      <c r="D17" s="5"/>
      <c r="E17" s="15"/>
      <c r="F17" s="4"/>
      <c r="L17" s="14"/>
    </row>
    <row r="18" spans="1:17" s="6" customFormat="1" x14ac:dyDescent="0.2">
      <c r="A18" s="4"/>
      <c r="B18" s="4"/>
      <c r="C18" s="4"/>
      <c r="D18" s="5"/>
      <c r="E18" s="15"/>
      <c r="F18" s="4"/>
      <c r="L18" s="6">
        <f>SUM(L2:L16)-L15</f>
        <v>29764</v>
      </c>
      <c r="O18" s="6">
        <f>SUMIF(O2:O16,"mjy",L2:L16)</f>
        <v>7741</v>
      </c>
      <c r="Q18" s="6">
        <f>SUM(Q2:Q17)</f>
        <v>37710</v>
      </c>
    </row>
    <row r="19" spans="1:17" s="6" customFormat="1" x14ac:dyDescent="0.2">
      <c r="A19" s="4"/>
      <c r="B19" s="4"/>
      <c r="C19" s="4"/>
      <c r="D19" s="5"/>
      <c r="E19" s="15"/>
      <c r="F19" s="4"/>
    </row>
    <row r="20" spans="1:17" s="6" customFormat="1" x14ac:dyDescent="0.2">
      <c r="A20" s="4"/>
      <c r="B20" s="4"/>
      <c r="C20" s="4"/>
      <c r="D20" s="5"/>
      <c r="E20" s="15"/>
      <c r="F20" s="4"/>
    </row>
    <row r="21" spans="1:17" x14ac:dyDescent="0.2">
      <c r="I21" s="6"/>
      <c r="J21" s="6"/>
      <c r="K21" s="6"/>
      <c r="L21" s="6"/>
    </row>
    <row r="22" spans="1:17" x14ac:dyDescent="0.2">
      <c r="I22" s="6"/>
      <c r="J22" s="6"/>
      <c r="K22" s="6"/>
      <c r="L22" s="6"/>
    </row>
    <row r="23" spans="1:17" x14ac:dyDescent="0.2">
      <c r="I23" s="6"/>
      <c r="J23" s="6"/>
      <c r="K23" s="6"/>
      <c r="L23" s="6"/>
    </row>
    <row r="24" spans="1:17" x14ac:dyDescent="0.2">
      <c r="I24" s="6"/>
      <c r="J24" s="6"/>
      <c r="K24" s="6"/>
      <c r="L24" s="6"/>
    </row>
    <row r="25" spans="1:17" x14ac:dyDescent="0.2">
      <c r="I25" s="6"/>
      <c r="J25" s="6"/>
      <c r="K25" s="6"/>
      <c r="L25" s="6"/>
    </row>
    <row r="26" spans="1:17" x14ac:dyDescent="0.2">
      <c r="I26" s="6"/>
      <c r="J26" s="6"/>
      <c r="K26" s="6"/>
      <c r="L26" s="6"/>
    </row>
    <row r="27" spans="1:17" x14ac:dyDescent="0.2">
      <c r="I27" s="6"/>
      <c r="J27" s="6"/>
      <c r="K27" s="6"/>
      <c r="L27" s="6"/>
    </row>
  </sheetData>
  <mergeCells count="1">
    <mergeCell ref="A1:B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0"/>
  <sheetViews>
    <sheetView zoomScale="85" zoomScaleNormal="85" workbookViewId="0">
      <selection activeCell="L46" sqref="L46"/>
    </sheetView>
  </sheetViews>
  <sheetFormatPr defaultRowHeight="14.25" x14ac:dyDescent="0.2"/>
  <cols>
    <col min="22" max="22" width="0" hidden="1" customWidth="1"/>
  </cols>
  <sheetData>
    <row r="1" spans="1:26" x14ac:dyDescent="0.2">
      <c r="A1" s="18" t="s">
        <v>0</v>
      </c>
      <c r="B1" s="18"/>
      <c r="C1" s="18"/>
      <c r="D1" s="18"/>
    </row>
    <row r="2" spans="1:26" x14ac:dyDescent="0.2">
      <c r="A2" s="18"/>
      <c r="B2" s="18"/>
      <c r="C2" s="18"/>
      <c r="D2" s="18"/>
    </row>
    <row r="3" spans="1:26" x14ac:dyDescent="0.2">
      <c r="A3">
        <v>1</v>
      </c>
      <c r="B3" t="s">
        <v>1</v>
      </c>
      <c r="C3" t="s">
        <v>23</v>
      </c>
    </row>
    <row r="4" spans="1:26" x14ac:dyDescent="0.2">
      <c r="A4">
        <v>2</v>
      </c>
      <c r="B4" t="s">
        <v>2</v>
      </c>
      <c r="C4" t="s">
        <v>3</v>
      </c>
    </row>
    <row r="5" spans="1:26" x14ac:dyDescent="0.2">
      <c r="A5">
        <v>3</v>
      </c>
      <c r="B5" t="s">
        <v>4</v>
      </c>
    </row>
    <row r="6" spans="1:26" x14ac:dyDescent="0.2">
      <c r="A6">
        <v>4</v>
      </c>
      <c r="B6" t="s">
        <v>5</v>
      </c>
      <c r="C6" t="s">
        <v>6</v>
      </c>
    </row>
    <row r="7" spans="1:26" x14ac:dyDescent="0.2">
      <c r="A7">
        <v>5</v>
      </c>
      <c r="B7" t="s">
        <v>20</v>
      </c>
    </row>
    <row r="8" spans="1:26" x14ac:dyDescent="0.2">
      <c r="A8">
        <v>6</v>
      </c>
      <c r="B8" t="s">
        <v>7</v>
      </c>
      <c r="V8" s="1"/>
      <c r="W8" s="1"/>
      <c r="X8" s="1"/>
      <c r="Y8" s="1"/>
      <c r="Z8" s="1"/>
    </row>
    <row r="9" spans="1:26" x14ac:dyDescent="0.2">
      <c r="V9" s="1"/>
      <c r="W9" s="1"/>
      <c r="X9" s="1"/>
      <c r="Y9" s="1"/>
      <c r="Z9" s="1"/>
    </row>
    <row r="10" spans="1:26" x14ac:dyDescent="0.2">
      <c r="V10" s="1"/>
      <c r="W10" s="1"/>
      <c r="X10" s="1"/>
      <c r="Y10" s="1"/>
      <c r="Z10" s="1"/>
    </row>
    <row r="11" spans="1:26" x14ac:dyDescent="0.2">
      <c r="V11" s="1"/>
      <c r="W11" s="1"/>
      <c r="X11" s="1"/>
      <c r="Y11" s="1"/>
      <c r="Z11" s="1"/>
    </row>
    <row r="12" spans="1:26" x14ac:dyDescent="0.2">
      <c r="V12" s="1"/>
      <c r="W12" s="1"/>
      <c r="X12" s="1"/>
      <c r="Y12" s="1"/>
      <c r="Z12" s="1"/>
    </row>
    <row r="13" spans="1:26" x14ac:dyDescent="0.2">
      <c r="V13" s="1"/>
      <c r="W13" s="1"/>
      <c r="X13" s="1"/>
      <c r="Y13" s="1"/>
      <c r="Z13" s="1"/>
    </row>
    <row r="14" spans="1:26" x14ac:dyDescent="0.2">
      <c r="V14" s="1"/>
      <c r="W14" s="1"/>
      <c r="X14" s="1"/>
      <c r="Y14" s="1"/>
      <c r="Z14" s="1"/>
    </row>
    <row r="15" spans="1:26" x14ac:dyDescent="0.2">
      <c r="V15" s="1"/>
      <c r="W15" s="1"/>
      <c r="X15" s="1"/>
      <c r="Y15" s="1"/>
      <c r="Z15" s="1"/>
    </row>
    <row r="16" spans="1:26" x14ac:dyDescent="0.2">
      <c r="V16" s="1"/>
      <c r="W16" s="1"/>
      <c r="X16" s="1"/>
      <c r="Y16" s="1"/>
      <c r="Z16" s="1"/>
    </row>
    <row r="17" spans="1:26" x14ac:dyDescent="0.2">
      <c r="V17" s="1"/>
      <c r="W17" s="1"/>
      <c r="X17" s="1"/>
      <c r="Y17" s="1"/>
      <c r="Z17" s="1"/>
    </row>
    <row r="18" spans="1:26" x14ac:dyDescent="0.2">
      <c r="V18" s="1"/>
      <c r="W18" s="1"/>
      <c r="X18" s="1"/>
      <c r="Y18" s="1"/>
      <c r="Z18" s="1"/>
    </row>
    <row r="19" spans="1:26" x14ac:dyDescent="0.2">
      <c r="A19">
        <v>7</v>
      </c>
      <c r="B19" t="s">
        <v>8</v>
      </c>
      <c r="V19" s="1"/>
      <c r="W19" s="1"/>
      <c r="X19" s="1"/>
      <c r="Y19" s="1"/>
      <c r="Z19" s="1"/>
    </row>
    <row r="20" spans="1:26" ht="14.1" customHeight="1" x14ac:dyDescent="0.2">
      <c r="A20">
        <v>8</v>
      </c>
      <c r="B20" t="s">
        <v>9</v>
      </c>
      <c r="C20" s="19" t="s">
        <v>21</v>
      </c>
      <c r="D20" s="19"/>
      <c r="E20" s="19"/>
      <c r="F20" s="19"/>
      <c r="G20" s="19"/>
      <c r="H20" s="2"/>
      <c r="I20" s="2"/>
      <c r="J20" s="2"/>
      <c r="K20" s="2"/>
      <c r="V20" s="1"/>
      <c r="W20" s="1"/>
      <c r="X20" s="1"/>
      <c r="Y20" s="1"/>
      <c r="Z20" s="1"/>
    </row>
    <row r="21" spans="1:26" x14ac:dyDescent="0.2">
      <c r="C21" s="19"/>
      <c r="D21" s="19"/>
      <c r="E21" s="19"/>
      <c r="F21" s="19"/>
      <c r="G21" s="19"/>
      <c r="H21" s="2"/>
      <c r="I21" s="2"/>
      <c r="J21" s="2"/>
      <c r="K21" s="2"/>
      <c r="V21" s="1"/>
      <c r="W21" s="1"/>
      <c r="X21" s="1"/>
      <c r="Y21" s="1"/>
      <c r="Z21" s="1"/>
    </row>
    <row r="22" spans="1:26" x14ac:dyDescent="0.2">
      <c r="A22">
        <v>9</v>
      </c>
      <c r="B22" t="s">
        <v>19</v>
      </c>
      <c r="C22" s="3"/>
      <c r="D22" s="3"/>
      <c r="E22" s="3"/>
      <c r="F22" s="3"/>
      <c r="G22" s="3"/>
      <c r="H22" s="2"/>
      <c r="I22" s="2"/>
      <c r="J22" s="2"/>
      <c r="K22" s="2"/>
      <c r="V22" s="1"/>
      <c r="W22" s="1"/>
      <c r="X22" s="1"/>
      <c r="Y22" s="1"/>
      <c r="Z22" s="1"/>
    </row>
    <row r="23" spans="1:26" x14ac:dyDescent="0.2">
      <c r="A23">
        <v>10</v>
      </c>
      <c r="B23" t="s">
        <v>22</v>
      </c>
      <c r="V23" s="1"/>
      <c r="W23" s="1"/>
      <c r="X23" s="1"/>
      <c r="Y23" s="1"/>
      <c r="Z23" s="1"/>
    </row>
    <row r="24" spans="1:26" x14ac:dyDescent="0.2">
      <c r="A24">
        <v>11</v>
      </c>
      <c r="B24" t="s">
        <v>24</v>
      </c>
      <c r="V24" s="1"/>
      <c r="W24" s="1"/>
      <c r="X24" s="1"/>
      <c r="Y24" s="1"/>
      <c r="Z24" s="1"/>
    </row>
    <row r="25" spans="1:26" x14ac:dyDescent="0.2">
      <c r="A25" s="18" t="s">
        <v>10</v>
      </c>
      <c r="B25" s="18"/>
      <c r="C25" s="18"/>
      <c r="D25" s="18"/>
    </row>
    <row r="26" spans="1:26" x14ac:dyDescent="0.2">
      <c r="A26" s="18"/>
      <c r="B26" s="18"/>
      <c r="C26" s="18"/>
      <c r="D26" s="18"/>
    </row>
    <row r="27" spans="1:26" x14ac:dyDescent="0.2">
      <c r="A27">
        <v>1</v>
      </c>
      <c r="B27" t="s">
        <v>11</v>
      </c>
      <c r="K27">
        <v>5</v>
      </c>
      <c r="L27" t="s">
        <v>14</v>
      </c>
    </row>
    <row r="28" spans="1:26" x14ac:dyDescent="0.2">
      <c r="A28">
        <v>2</v>
      </c>
      <c r="B28" t="s">
        <v>12</v>
      </c>
    </row>
    <row r="39" spans="1:12" x14ac:dyDescent="0.2">
      <c r="K39">
        <v>6</v>
      </c>
      <c r="L39" t="s">
        <v>15</v>
      </c>
    </row>
    <row r="40" spans="1:12" x14ac:dyDescent="0.2">
      <c r="A40">
        <v>3</v>
      </c>
      <c r="B40" t="s">
        <v>13</v>
      </c>
    </row>
    <row r="46" spans="1:12" x14ac:dyDescent="0.2">
      <c r="K46">
        <v>7</v>
      </c>
      <c r="L46" t="s">
        <v>16</v>
      </c>
    </row>
    <row r="51" spans="1:12" x14ac:dyDescent="0.2">
      <c r="A51">
        <v>4</v>
      </c>
      <c r="B51" t="s">
        <v>32</v>
      </c>
    </row>
    <row r="59" spans="1:12" x14ac:dyDescent="0.2">
      <c r="K59">
        <v>8</v>
      </c>
      <c r="L59" t="s">
        <v>17</v>
      </c>
    </row>
    <row r="60" spans="1:12" x14ac:dyDescent="0.2">
      <c r="K60">
        <v>9</v>
      </c>
      <c r="L60" t="s">
        <v>18</v>
      </c>
    </row>
  </sheetData>
  <mergeCells count="3">
    <mergeCell ref="A1:D2"/>
    <mergeCell ref="C20:G21"/>
    <mergeCell ref="A25:D2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柜子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2022-03-16T09:45:28Z</dcterms:modified>
</cp:coreProperties>
</file>